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FFB6" lockStructure="1" lockWindows="1"/>
  <bookViews>
    <workbookView xWindow="240" yWindow="105" windowWidth="18195" windowHeight="7170"/>
  </bookViews>
  <sheets>
    <sheet name="FFX HUF" sheetId="18" r:id="rId1"/>
    <sheet name="FFX EUR" sheetId="19" r:id="rId2"/>
  </sheets>
  <calcPr calcId="145621"/>
</workbook>
</file>

<file path=xl/calcChain.xml><?xml version="1.0" encoding="utf-8"?>
<calcChain xmlns="http://schemas.openxmlformats.org/spreadsheetml/2006/main">
  <c r="I9" i="19" l="1"/>
  <c r="D15" i="18" l="1"/>
  <c r="D14" i="18"/>
  <c r="G9" i="18" s="1"/>
  <c r="E10" i="18"/>
  <c r="D10" i="18"/>
  <c r="G10" i="18" s="1"/>
  <c r="I10" i="18" s="1"/>
  <c r="C10" i="18"/>
  <c r="B10" i="18"/>
  <c r="B15" i="18" s="1"/>
  <c r="C15" i="18" s="1"/>
  <c r="E9" i="18"/>
  <c r="D9" i="18"/>
  <c r="C9" i="18"/>
  <c r="B9" i="18"/>
  <c r="B14" i="18" s="1"/>
  <c r="C14" i="18" s="1"/>
  <c r="J5" i="18"/>
  <c r="K5" i="18" s="1"/>
  <c r="E15" i="18" s="1"/>
  <c r="I5" i="18"/>
  <c r="J4" i="18"/>
  <c r="K4" i="18" s="1"/>
  <c r="E14" i="18" s="1"/>
  <c r="I4" i="18"/>
  <c r="I9" i="18" l="1"/>
  <c r="G14" i="18"/>
  <c r="I14" i="18" s="1"/>
  <c r="G15" i="18"/>
  <c r="I15" i="18" s="1"/>
  <c r="I5" i="19"/>
  <c r="I4" i="19"/>
  <c r="J4" i="19"/>
  <c r="J5" i="19"/>
  <c r="K5" i="19" s="1"/>
  <c r="D14" i="19"/>
  <c r="E9" i="19"/>
  <c r="D15" i="19"/>
  <c r="G10" i="19" s="1"/>
  <c r="E10" i="19"/>
  <c r="D10" i="19"/>
  <c r="C10" i="19"/>
  <c r="B10" i="19"/>
  <c r="B15" i="19" s="1"/>
  <c r="D9" i="19"/>
  <c r="C9" i="19"/>
  <c r="B9" i="19"/>
  <c r="B14" i="19" s="1"/>
  <c r="G9" i="19" l="1"/>
  <c r="K4" i="19"/>
  <c r="C14" i="19"/>
  <c r="I15" i="19"/>
  <c r="I10" i="19"/>
  <c r="G15" i="19"/>
  <c r="G14" i="19"/>
  <c r="I14" i="19" s="1"/>
  <c r="C15" i="19"/>
  <c r="E15" i="19"/>
  <c r="E14" i="19" l="1"/>
</calcChain>
</file>

<file path=xl/sharedStrings.xml><?xml version="1.0" encoding="utf-8"?>
<sst xmlns="http://schemas.openxmlformats.org/spreadsheetml/2006/main" count="50" uniqueCount="41">
  <si>
    <t>FOGYASZTÁS FUEL FX ADALÉKKAL</t>
  </si>
  <si>
    <t>Üzemanyagtank</t>
  </si>
  <si>
    <t>Üzemanyag ár</t>
  </si>
  <si>
    <t>Fogyasztás</t>
  </si>
  <si>
    <t>Fogyasztás csökkenés</t>
  </si>
  <si>
    <t>Költség/L</t>
  </si>
  <si>
    <t xml:space="preserve">Űrtartalom </t>
  </si>
  <si>
    <t>Költség/tank</t>
  </si>
  <si>
    <t>Fogyasztás adalékkal</t>
  </si>
  <si>
    <t>Üzemanyag költség</t>
  </si>
  <si>
    <t>FOGYASZTÁS FUEL FX ADADALÉK NÉLKÜL</t>
  </si>
  <si>
    <t>FUEL FX ADATAI</t>
  </si>
  <si>
    <t>Távolság/tank</t>
  </si>
  <si>
    <t>FOGYASZTÓ ESZKÖZ ADATAI</t>
  </si>
  <si>
    <t>Összes költség</t>
  </si>
  <si>
    <t>Szükséges mennyiség</t>
  </si>
  <si>
    <t>Ár/csomag</t>
  </si>
  <si>
    <t>ENNYIT NYERSZ A FUEL FX HASZNÁLATÁVAL</t>
  </si>
  <si>
    <t>MEGTAKARÍTÁS MINDEN TANKOLÁSKOR</t>
  </si>
  <si>
    <t>MEGTAKARÍTÁS CSOMAG-RENDELÉSENKÉNT</t>
  </si>
  <si>
    <t>Fuel price</t>
  </si>
  <si>
    <t>Fuel consuption</t>
  </si>
  <si>
    <t>Fuel consuption reduction</t>
  </si>
  <si>
    <t>Price/package</t>
  </si>
  <si>
    <t>DATA FROM FUEL FX</t>
  </si>
  <si>
    <t>DATA FROM MACHINE</t>
  </si>
  <si>
    <t>CONSUPTION WITHOUT FUEL FX</t>
  </si>
  <si>
    <t>CONSUPTION WITH FUEL FX</t>
  </si>
  <si>
    <t>Fuel tank size</t>
  </si>
  <si>
    <t>Consuption</t>
  </si>
  <si>
    <t>SAVING ALL REFUELLING</t>
  </si>
  <si>
    <t>PROFIT WITH FUEL FX</t>
  </si>
  <si>
    <t>SAVING ALL PACKAGE</t>
  </si>
  <si>
    <t>Cost/tank</t>
  </si>
  <si>
    <t>Cost/L</t>
  </si>
  <si>
    <t xml:space="preserve">Package size </t>
  </si>
  <si>
    <t>Dose required</t>
  </si>
  <si>
    <t>Consuption
with FFX</t>
  </si>
  <si>
    <t>Fuel cost</t>
  </si>
  <si>
    <t>Distance/tank</t>
  </si>
  <si>
    <t>All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</si>
</sst>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164" formatCode="#,##0\ &quot;Ft&quot;"/>
    <numFmt numFmtId="165" formatCode="0.0"/>
    <numFmt numFmtId="166" formatCode="0.0&quot; ml&quot;"/>
    <numFmt numFmtId="167" formatCode="0&quot; ml&quot;"/>
    <numFmt numFmtId="168" formatCode="0&quot; L&quot;"/>
    <numFmt numFmtId="169" formatCode="#,##0&quot; L&quot;"/>
    <numFmt numFmtId="170" formatCode="#,##0&quot; km&quot;"/>
    <numFmt numFmtId="171" formatCode="0.0&quot; L/100km&quot;"/>
    <numFmt numFmtId="172" formatCode="#,##0&quot; Ft/tank&quot;"/>
    <numFmt numFmtId="173" formatCode="#,#00&quot; Ft/tank&quot;"/>
    <numFmt numFmtId="174" formatCode="General&quot; Ft/km&quot;"/>
    <numFmt numFmtId="175" formatCode="0&quot; Ft/L&quot;"/>
    <numFmt numFmtId="176" formatCode="#,#00&quot; km&quot;"/>
    <numFmt numFmtId="177" formatCode="#,#00&quot; km/tank&quot;"/>
    <numFmt numFmtId="178" formatCode="#,#00&quot; L&quot;"/>
    <numFmt numFmtId="179" formatCode="#,#00&quot; Ft/km&quot;"/>
    <numFmt numFmtId="180" formatCode="\+#,##0&quot; Km/TANK&quot;"/>
    <numFmt numFmtId="181" formatCode="\+#,##0&quot; Km/CSOMAG&quot;"/>
    <numFmt numFmtId="182" formatCode="#,#00.00&quot; €/km&quot;"/>
    <numFmt numFmtId="183" formatCode="0.00&quot; €/L&quot;"/>
    <numFmt numFmtId="184" formatCode="#,#00.00&quot; €/tank&quot;"/>
    <numFmt numFmtId="185" formatCode="[$€-2]\ #,##0.00"/>
    <numFmt numFmtId="186" formatCode="\+#,##0&quot; HUF/TANK&quot;"/>
    <numFmt numFmtId="187" formatCode="\+#,##0&quot; HUF/CSOMAG&quot;"/>
    <numFmt numFmtId="188" formatCode="\+#,##0&quot; Km/PACK&quot;"/>
    <numFmt numFmtId="189" formatCode="#,#00.0&quot; L/100km&quot;"/>
    <numFmt numFmtId="190" formatCode="\+#,##0.00&quot; EUR/PACK&quot;"/>
    <numFmt numFmtId="191" formatCode="\+#,##0.00&quot; EUR/TANK&quot;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8"/>
      <color rgb="FF03EB50"/>
      <name val="Calibri"/>
      <family val="2"/>
      <charset val="238"/>
      <scheme val="minor"/>
    </font>
    <font>
      <b/>
      <sz val="12"/>
      <color theme="0" tint="-0.14999847407452621"/>
      <name val="Calibri"/>
      <family val="2"/>
      <charset val="238"/>
      <scheme val="minor"/>
    </font>
    <font>
      <b/>
      <sz val="18"/>
      <color rgb="FFFFFFFF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3EB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8FC5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4.9989318521683403E-2"/>
        <bgColor indexed="64"/>
      </patternFill>
    </fill>
  </fills>
  <borders count="29">
    <border>
      <left/>
      <right/>
      <top/>
      <bottom/>
      <diagonal/>
    </border>
    <border>
      <left style="thick">
        <color theme="1" tint="0.34998626667073579"/>
      </left>
      <right style="thick">
        <color theme="1" tint="0.34998626667073579"/>
      </right>
      <top style="thick">
        <color theme="1" tint="0.34998626667073579"/>
      </top>
      <bottom style="thick">
        <color theme="1" tint="0.34998626667073579"/>
      </bottom>
      <diagonal/>
    </border>
    <border>
      <left style="thick">
        <color theme="1" tint="0.34998626667073579"/>
      </left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249977111117893"/>
      </left>
      <right style="thick">
        <color theme="1" tint="0.34998626667073579"/>
      </right>
      <top style="thick">
        <color theme="1" tint="0.34998626667073579"/>
      </top>
      <bottom style="thick">
        <color theme="1" tint="0.34998626667073579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 style="thick">
        <color theme="1" tint="0.34998626667073579"/>
      </left>
      <right/>
      <top style="thick">
        <color theme="1" tint="0.34998626667073579"/>
      </top>
      <bottom style="thick">
        <color theme="1" tint="0.34998626667073579"/>
      </bottom>
      <diagonal/>
    </border>
    <border>
      <left style="thick">
        <color theme="1" tint="0.249977111117893"/>
      </left>
      <right style="thick">
        <color theme="1" tint="0.34998626667073579"/>
      </right>
      <top/>
      <bottom style="thick">
        <color theme="1" tint="0.34998626667073579"/>
      </bottom>
      <diagonal/>
    </border>
    <border>
      <left/>
      <right/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/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/>
      <diagonal/>
    </border>
    <border>
      <left/>
      <right/>
      <top style="thick">
        <color theme="1" tint="0.34998626667073579"/>
      </top>
      <bottom style="thick">
        <color theme="1" tint="0.34998626667073579"/>
      </bottom>
      <diagonal/>
    </border>
    <border>
      <left/>
      <right style="thick">
        <color theme="1" tint="0.34998626667073579"/>
      </right>
      <top style="thick">
        <color theme="1" tint="0.34998626667073579"/>
      </top>
      <bottom style="thick">
        <color theme="1" tint="0.34998626667073579"/>
      </bottom>
      <diagonal/>
    </border>
    <border>
      <left style="thick">
        <color theme="1" tint="0.249977111117893"/>
      </left>
      <right style="thick">
        <color theme="1" tint="0.34998626667073579"/>
      </right>
      <top/>
      <bottom/>
      <diagonal/>
    </border>
    <border>
      <left/>
      <right/>
      <top/>
      <bottom style="thick">
        <color theme="1" tint="0.34998626667073579"/>
      </bottom>
      <diagonal/>
    </border>
    <border>
      <left style="thick">
        <color theme="1" tint="0.34998626667073579"/>
      </left>
      <right style="thick">
        <color theme="1" tint="0.34998626667073579"/>
      </right>
      <top/>
      <bottom/>
      <diagonal/>
    </border>
    <border>
      <left style="thick">
        <color theme="1" tint="0.34998626667073579"/>
      </left>
      <right style="thick">
        <color theme="1" tint="0.34998626667073579"/>
      </right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n">
        <color rgb="FF08FC59"/>
      </left>
      <right/>
      <top style="thick">
        <color theme="1" tint="0.34998626667073579"/>
      </top>
      <bottom style="thin">
        <color rgb="FF08FC59"/>
      </bottom>
      <diagonal/>
    </border>
    <border>
      <left/>
      <right style="thick">
        <color theme="1" tint="0.34998626667073579"/>
      </right>
      <top style="thick">
        <color theme="1" tint="0.34998626667073579"/>
      </top>
      <bottom style="thin">
        <color rgb="FF08FC59"/>
      </bottom>
      <diagonal/>
    </border>
    <border>
      <left style="thick">
        <color theme="1" tint="0.34998626667073579"/>
      </left>
      <right/>
      <top style="thin">
        <color rgb="FF08FC59"/>
      </top>
      <bottom style="thick">
        <color theme="1" tint="0.34998626667073579"/>
      </bottom>
      <diagonal/>
    </border>
    <border>
      <left/>
      <right style="thin">
        <color rgb="FF08FC59"/>
      </right>
      <top style="thin">
        <color rgb="FF08FC59"/>
      </top>
      <bottom style="thick">
        <color theme="1" tint="0.34998626667073579"/>
      </bottom>
      <diagonal/>
    </border>
    <border>
      <left style="thin">
        <color rgb="FF08FC59"/>
      </left>
      <right/>
      <top/>
      <bottom/>
      <diagonal/>
    </border>
    <border>
      <left style="thin">
        <color rgb="FF08FC59"/>
      </left>
      <right/>
      <top style="thin">
        <color rgb="FF08FC59"/>
      </top>
      <bottom/>
      <diagonal/>
    </border>
    <border>
      <left/>
      <right/>
      <top style="thin">
        <color rgb="FF08FC59"/>
      </top>
      <bottom/>
      <diagonal/>
    </border>
    <border>
      <left style="thick">
        <color theme="1" tint="0.34998626667073579"/>
      </left>
      <right/>
      <top style="thick">
        <color theme="1" tint="0.34998626667073579"/>
      </top>
      <bottom style="thin">
        <color rgb="FF08FC59"/>
      </bottom>
      <diagonal/>
    </border>
    <border>
      <left/>
      <right style="thin">
        <color rgb="FF08FC59"/>
      </right>
      <top style="thick">
        <color theme="1" tint="0.34998626667073579"/>
      </top>
      <bottom style="thin">
        <color rgb="FF08FC59"/>
      </bottom>
      <diagonal/>
    </border>
    <border>
      <left/>
      <right/>
      <top style="thick">
        <color theme="1" tint="0.34998626667073579"/>
      </top>
      <bottom style="thin">
        <color rgb="FF08FC59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5" fillId="3" borderId="0" xfId="0" applyFont="1" applyFill="1" applyBorder="1" applyAlignment="1" applyProtection="1">
      <alignment vertical="center" wrapText="1"/>
      <protection hidden="1"/>
    </xf>
    <xf numFmtId="0" fontId="5" fillId="3" borderId="0" xfId="0" applyFont="1" applyFill="1" applyBorder="1" applyProtection="1">
      <protection hidden="1"/>
    </xf>
    <xf numFmtId="0" fontId="5" fillId="3" borderId="0" xfId="0" applyFont="1" applyFill="1" applyProtection="1">
      <protection hidden="1"/>
    </xf>
    <xf numFmtId="0" fontId="6" fillId="3" borderId="15" xfId="0" applyFont="1" applyFill="1" applyBorder="1" applyAlignment="1" applyProtection="1">
      <alignment vertical="center"/>
      <protection hidden="1"/>
    </xf>
    <xf numFmtId="0" fontId="1" fillId="7" borderId="6" xfId="0" applyFont="1" applyFill="1" applyBorder="1" applyAlignment="1" applyProtection="1">
      <alignment horizontal="center" vertical="center" wrapText="1"/>
      <protection hidden="1"/>
    </xf>
    <xf numFmtId="0" fontId="1" fillId="7" borderId="8" xfId="0" applyFont="1" applyFill="1" applyBorder="1" applyAlignment="1" applyProtection="1">
      <alignment horizontal="center" vertical="center" wrapText="1"/>
      <protection hidden="1"/>
    </xf>
    <xf numFmtId="0" fontId="1" fillId="7" borderId="16" xfId="0" applyFont="1" applyFill="1" applyBorder="1" applyAlignment="1" applyProtection="1">
      <alignment horizontal="center" vertical="center" wrapText="1"/>
      <protection hidden="1"/>
    </xf>
    <xf numFmtId="0" fontId="7" fillId="7" borderId="4" xfId="0" applyFont="1" applyFill="1" applyBorder="1" applyAlignment="1" applyProtection="1">
      <alignment horizontal="center" vertical="center" wrapText="1"/>
      <protection hidden="1"/>
    </xf>
    <xf numFmtId="0" fontId="7" fillId="7" borderId="5" xfId="0" applyFont="1" applyFill="1" applyBorder="1" applyAlignment="1" applyProtection="1">
      <alignment horizontal="center" vertical="center" wrapText="1"/>
      <protection hidden="1"/>
    </xf>
    <xf numFmtId="0" fontId="7" fillId="7" borderId="1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Protection="1">
      <protection hidden="1"/>
    </xf>
    <xf numFmtId="0" fontId="5" fillId="3" borderId="10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vertical="center" wrapText="1"/>
      <protection hidden="1"/>
    </xf>
    <xf numFmtId="0" fontId="9" fillId="3" borderId="11" xfId="0" applyFont="1" applyFill="1" applyBorder="1" applyAlignment="1" applyProtection="1">
      <alignment vertical="center" wrapText="1"/>
      <protection hidden="1"/>
    </xf>
    <xf numFmtId="0" fontId="9" fillId="3" borderId="7" xfId="0" applyFont="1" applyFill="1" applyBorder="1" applyAlignment="1" applyProtection="1">
      <alignment vertical="center" wrapText="1"/>
      <protection hidden="1"/>
    </xf>
    <xf numFmtId="0" fontId="9" fillId="3" borderId="0" xfId="0" applyFont="1" applyFill="1" applyBorder="1" applyProtection="1">
      <protection hidden="1"/>
    </xf>
    <xf numFmtId="0" fontId="5" fillId="3" borderId="10" xfId="0" applyFont="1" applyFill="1" applyBorder="1" applyAlignment="1" applyProtection="1">
      <alignment vertical="center" wrapText="1"/>
      <protection hidden="1"/>
    </xf>
    <xf numFmtId="0" fontId="5" fillId="3" borderId="8" xfId="0" applyFont="1" applyFill="1" applyBorder="1" applyAlignment="1" applyProtection="1">
      <alignment vertical="center" wrapText="1"/>
      <protection hidden="1"/>
    </xf>
    <xf numFmtId="0" fontId="7" fillId="7" borderId="3" xfId="0" applyFont="1" applyFill="1" applyBorder="1" applyAlignment="1" applyProtection="1">
      <alignment horizontal="center" vertical="center" wrapText="1"/>
      <protection hidden="1"/>
    </xf>
    <xf numFmtId="0" fontId="7" fillId="7" borderId="0" xfId="0" applyFont="1" applyFill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vertical="center" wrapText="1"/>
      <protection hidden="1"/>
    </xf>
    <xf numFmtId="0" fontId="5" fillId="3" borderId="7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5" fillId="3" borderId="13" xfId="0" applyFont="1" applyFill="1" applyBorder="1" applyAlignment="1" applyProtection="1">
      <alignment vertical="center" wrapText="1"/>
      <protection hidden="1"/>
    </xf>
    <xf numFmtId="165" fontId="5" fillId="3" borderId="13" xfId="0" applyNumberFormat="1" applyFont="1" applyFill="1" applyBorder="1" applyAlignment="1" applyProtection="1">
      <alignment vertical="center" wrapText="1"/>
      <protection hidden="1"/>
    </xf>
    <xf numFmtId="9" fontId="5" fillId="5" borderId="4" xfId="0" applyNumberFormat="1" applyFont="1" applyFill="1" applyBorder="1" applyAlignment="1" applyProtection="1">
      <alignment horizontal="center" vertical="center" wrapText="1"/>
      <protection hidden="1"/>
    </xf>
    <xf numFmtId="173" fontId="5" fillId="5" borderId="5" xfId="0" applyNumberFormat="1" applyFont="1" applyFill="1" applyBorder="1" applyAlignment="1" applyProtection="1">
      <alignment horizontal="center" vertical="center" wrapText="1"/>
      <protection hidden="1"/>
    </xf>
    <xf numFmtId="164" fontId="5" fillId="5" borderId="4" xfId="0" applyNumberFormat="1" applyFont="1" applyFill="1" applyBorder="1" applyAlignment="1" applyProtection="1">
      <alignment horizontal="center" vertical="center" wrapText="1"/>
      <protection hidden="1"/>
    </xf>
    <xf numFmtId="171" fontId="5" fillId="5" borderId="1" xfId="0" applyNumberFormat="1" applyFont="1" applyFill="1" applyBorder="1" applyAlignment="1" applyProtection="1">
      <alignment horizontal="center" vertical="center" wrapText="1"/>
      <protection hidden="1"/>
    </xf>
    <xf numFmtId="174" fontId="5" fillId="5" borderId="1" xfId="0" applyNumberFormat="1" applyFont="1" applyFill="1" applyBorder="1" applyAlignment="1" applyProtection="1">
      <alignment horizontal="center" vertical="center" wrapText="1"/>
      <protection hidden="1"/>
    </xf>
    <xf numFmtId="177" fontId="5" fillId="5" borderId="1" xfId="0" applyNumberFormat="1" applyFont="1" applyFill="1" applyBorder="1" applyAlignment="1" applyProtection="1">
      <alignment horizontal="center" vertical="center" wrapText="1"/>
      <protection hidden="1"/>
    </xf>
    <xf numFmtId="173" fontId="5" fillId="5" borderId="1" xfId="0" applyNumberFormat="1" applyFont="1" applyFill="1" applyBorder="1" applyAlignment="1" applyProtection="1">
      <alignment horizontal="center" vertical="center" wrapText="1"/>
      <protection hidden="1"/>
    </xf>
    <xf numFmtId="167" fontId="5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5" fillId="5" borderId="9" xfId="0" applyNumberFormat="1" applyFont="1" applyFill="1" applyBorder="1" applyAlignment="1" applyProtection="1">
      <alignment horizontal="center" vertical="center" wrapText="1"/>
      <protection hidden="1"/>
    </xf>
    <xf numFmtId="164" fontId="5" fillId="5" borderId="0" xfId="0" applyNumberFormat="1" applyFont="1" applyFill="1" applyBorder="1" applyAlignment="1" applyProtection="1">
      <alignment horizontal="center" vertical="center" wrapText="1"/>
      <protection hidden="1"/>
    </xf>
    <xf numFmtId="17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8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171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hidden="1"/>
    </xf>
    <xf numFmtId="9" fontId="5" fillId="5" borderId="1" xfId="0" applyNumberFormat="1" applyFont="1" applyFill="1" applyBorder="1" applyAlignment="1" applyProtection="1">
      <alignment horizontal="center" vertical="center" wrapText="1"/>
      <protection hidden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8" xfId="0" applyFont="1" applyFill="1" applyBorder="1" applyAlignment="1" applyProtection="1">
      <alignment horizontal="center"/>
      <protection hidden="1"/>
    </xf>
    <xf numFmtId="174" fontId="5" fillId="3" borderId="0" xfId="0" applyNumberFormat="1" applyFont="1" applyFill="1" applyProtection="1">
      <protection hidden="1"/>
    </xf>
    <xf numFmtId="178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79" fontId="5" fillId="5" borderId="1" xfId="0" applyNumberFormat="1" applyFont="1" applyFill="1" applyBorder="1" applyAlignment="1" applyProtection="1">
      <alignment horizontal="center" vertical="center" wrapText="1"/>
      <protection hidden="1"/>
    </xf>
    <xf numFmtId="176" fontId="5" fillId="3" borderId="0" xfId="0" applyNumberFormat="1" applyFont="1" applyFill="1" applyProtection="1">
      <protection hidden="1"/>
    </xf>
    <xf numFmtId="164" fontId="5" fillId="3" borderId="0" xfId="0" applyNumberFormat="1" applyFont="1" applyFill="1" applyProtection="1">
      <protection hidden="1"/>
    </xf>
    <xf numFmtId="0" fontId="7" fillId="3" borderId="0" xfId="0" applyFont="1" applyFill="1" applyBorder="1" applyAlignment="1" applyProtection="1">
      <alignment horizontal="center" vertical="center" wrapText="1"/>
      <protection hidden="1"/>
    </xf>
    <xf numFmtId="172" fontId="5" fillId="3" borderId="0" xfId="0" applyNumberFormat="1" applyFont="1" applyFill="1" applyBorder="1" applyAlignment="1" applyProtection="1">
      <alignment horizontal="center" vertical="center" wrapText="1"/>
      <protection hidden="1"/>
    </xf>
    <xf numFmtId="173" fontId="5" fillId="3" borderId="0" xfId="0" applyNumberFormat="1" applyFont="1" applyFill="1" applyBorder="1" applyAlignment="1" applyProtection="1">
      <alignment horizontal="center" vertical="center" wrapText="1"/>
      <protection hidden="1"/>
    </xf>
    <xf numFmtId="169" fontId="5" fillId="3" borderId="0" xfId="0" applyNumberFormat="1" applyFont="1" applyFill="1" applyBorder="1" applyAlignment="1" applyProtection="1">
      <alignment horizontal="center" vertical="center" wrapText="1"/>
      <protection hidden="1"/>
    </xf>
    <xf numFmtId="170" fontId="5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vertical="center" wrapText="1"/>
      <protection hidden="1"/>
    </xf>
    <xf numFmtId="167" fontId="5" fillId="5" borderId="2" xfId="0" applyNumberFormat="1" applyFont="1" applyFill="1" applyBorder="1" applyAlignment="1" applyProtection="1">
      <alignment horizontal="center" vertical="center" wrapText="1"/>
      <protection hidden="1"/>
    </xf>
    <xf numFmtId="166" fontId="5" fillId="5" borderId="8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11" xfId="0" applyFont="1" applyFill="1" applyBorder="1" applyProtection="1">
      <protection hidden="1"/>
    </xf>
    <xf numFmtId="0" fontId="5" fillId="3" borderId="7" xfId="0" applyFont="1" applyFill="1" applyBorder="1" applyAlignment="1" applyProtection="1">
      <alignment vertical="center" wrapText="1"/>
      <protection hidden="1"/>
    </xf>
    <xf numFmtId="182" fontId="5" fillId="5" borderId="1" xfId="0" applyNumberFormat="1" applyFont="1" applyFill="1" applyBorder="1" applyAlignment="1" applyProtection="1">
      <alignment horizontal="center" vertical="center" wrapText="1"/>
      <protection hidden="1"/>
    </xf>
    <xf numFmtId="183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84" fontId="5" fillId="5" borderId="1" xfId="0" applyNumberFormat="1" applyFont="1" applyFill="1" applyBorder="1" applyAlignment="1" applyProtection="1">
      <alignment horizontal="center" vertical="center" wrapText="1"/>
      <protection hidden="1"/>
    </xf>
    <xf numFmtId="185" fontId="5" fillId="5" borderId="1" xfId="0" applyNumberFormat="1" applyFont="1" applyFill="1" applyBorder="1" applyAlignment="1" applyProtection="1">
      <alignment horizontal="center" vertical="center" wrapText="1"/>
      <protection hidden="1"/>
    </xf>
    <xf numFmtId="185" fontId="5" fillId="5" borderId="0" xfId="0" applyNumberFormat="1" applyFont="1" applyFill="1" applyBorder="1" applyAlignment="1" applyProtection="1">
      <alignment horizontal="center" vertical="center" wrapText="1"/>
      <protection hidden="1"/>
    </xf>
    <xf numFmtId="185" fontId="5" fillId="5" borderId="2" xfId="0" applyNumberFormat="1" applyFont="1" applyFill="1" applyBorder="1" applyAlignment="1" applyProtection="1">
      <alignment horizontal="center" vertical="center" wrapText="1"/>
      <protection hidden="1"/>
    </xf>
    <xf numFmtId="185" fontId="5" fillId="5" borderId="4" xfId="0" applyNumberFormat="1" applyFont="1" applyFill="1" applyBorder="1" applyAlignment="1" applyProtection="1">
      <alignment horizontal="center" vertical="center" wrapText="1"/>
      <protection hidden="1"/>
    </xf>
    <xf numFmtId="189" fontId="5" fillId="5" borderId="1" xfId="0" applyNumberFormat="1" applyFont="1" applyFill="1" applyBorder="1" applyAlignment="1" applyProtection="1">
      <alignment horizontal="center" vertical="center" wrapText="1"/>
      <protection hidden="1"/>
    </xf>
    <xf numFmtId="189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1" xfId="0" applyNumberFormat="1" applyFont="1" applyFill="1" applyBorder="1" applyAlignment="1" applyProtection="1">
      <alignment horizontal="center" vertical="center" wrapText="1"/>
      <protection hidden="1"/>
    </xf>
    <xf numFmtId="164" fontId="5" fillId="5" borderId="2" xfId="0" applyNumberFormat="1" applyFont="1" applyFill="1" applyBorder="1" applyAlignment="1" applyProtection="1">
      <alignment horizontal="center" vertical="center" wrapText="1"/>
      <protection hidden="1"/>
    </xf>
    <xf numFmtId="185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85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wrapText="1"/>
      <protection hidden="1"/>
    </xf>
    <xf numFmtId="0" fontId="1" fillId="6" borderId="11" xfId="0" applyFont="1" applyFill="1" applyBorder="1" applyAlignment="1" applyProtection="1">
      <alignment horizontal="center" wrapText="1"/>
      <protection hidden="1"/>
    </xf>
    <xf numFmtId="0" fontId="1" fillId="6" borderId="12" xfId="0" applyFont="1" applyFill="1" applyBorder="1" applyAlignment="1" applyProtection="1">
      <alignment horizontal="center" wrapText="1"/>
      <protection hidden="1"/>
    </xf>
    <xf numFmtId="0" fontId="1" fillId="6" borderId="4" xfId="0" applyFont="1" applyFill="1" applyBorder="1" applyAlignment="1" applyProtection="1">
      <alignment horizontal="center" wrapText="1"/>
      <protection hidden="1"/>
    </xf>
    <xf numFmtId="0" fontId="1" fillId="6" borderId="7" xfId="0" applyFont="1" applyFill="1" applyBorder="1" applyAlignment="1" applyProtection="1">
      <alignment horizontal="center" wrapText="1"/>
      <protection hidden="1"/>
    </xf>
    <xf numFmtId="0" fontId="1" fillId="6" borderId="18" xfId="0" applyFont="1" applyFill="1" applyBorder="1" applyAlignment="1" applyProtection="1">
      <alignment horizontal="center" wrapText="1"/>
      <protection hidden="1"/>
    </xf>
    <xf numFmtId="0" fontId="1" fillId="6" borderId="4" xfId="0" applyFont="1" applyFill="1" applyBorder="1" applyAlignment="1" applyProtection="1">
      <alignment horizontal="center" vertical="center"/>
      <protection hidden="1"/>
    </xf>
    <xf numFmtId="0" fontId="1" fillId="6" borderId="7" xfId="0" applyFont="1" applyFill="1" applyBorder="1" applyAlignment="1" applyProtection="1">
      <alignment horizontal="center" vertical="center"/>
      <protection hidden="1"/>
    </xf>
    <xf numFmtId="0" fontId="7" fillId="6" borderId="5" xfId="0" applyFont="1" applyFill="1" applyBorder="1" applyAlignment="1" applyProtection="1">
      <alignment horizontal="center" vertical="center" wrapText="1"/>
      <protection hidden="1"/>
    </xf>
    <xf numFmtId="0" fontId="7" fillId="6" borderId="11" xfId="0" applyFont="1" applyFill="1" applyBorder="1" applyAlignment="1" applyProtection="1">
      <alignment horizontal="center" vertical="center" wrapText="1"/>
      <protection hidden="1"/>
    </xf>
    <xf numFmtId="0" fontId="7" fillId="6" borderId="12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10" fillId="7" borderId="9" xfId="0" applyFont="1" applyFill="1" applyBorder="1" applyAlignment="1" applyProtection="1">
      <alignment horizontal="center" vertical="center" wrapText="1"/>
      <protection hidden="1"/>
    </xf>
    <xf numFmtId="0" fontId="10" fillId="7" borderId="14" xfId="0" applyFont="1" applyFill="1" applyBorder="1" applyAlignment="1" applyProtection="1">
      <alignment horizontal="center" vertical="center" wrapText="1"/>
      <protection hidden="1"/>
    </xf>
    <xf numFmtId="0" fontId="10" fillId="7" borderId="17" xfId="0" applyFont="1" applyFill="1" applyBorder="1" applyAlignment="1" applyProtection="1">
      <alignment horizontal="center" vertical="center" wrapText="1"/>
      <protection hidden="1"/>
    </xf>
    <xf numFmtId="180" fontId="8" fillId="6" borderId="4" xfId="0" applyNumberFormat="1" applyFont="1" applyFill="1" applyBorder="1" applyAlignment="1" applyProtection="1">
      <alignment horizontal="center" vertical="center" wrapText="1"/>
      <protection hidden="1"/>
    </xf>
    <xf numFmtId="180" fontId="8" fillId="6" borderId="7" xfId="0" applyNumberFormat="1" applyFont="1" applyFill="1" applyBorder="1" applyAlignment="1" applyProtection="1">
      <alignment horizontal="center" vertical="center" wrapText="1"/>
      <protection hidden="1"/>
    </xf>
    <xf numFmtId="186" fontId="8" fillId="6" borderId="23" xfId="0" applyNumberFormat="1" applyFont="1" applyFill="1" applyBorder="1" applyAlignment="1" applyProtection="1">
      <alignment horizontal="center" vertical="center" wrapText="1"/>
      <protection hidden="1"/>
    </xf>
    <xf numFmtId="186" fontId="8" fillId="6" borderId="0" xfId="0" applyNumberFormat="1" applyFont="1" applyFill="1" applyBorder="1" applyAlignment="1" applyProtection="1">
      <alignment horizontal="center" vertical="center" wrapText="1"/>
      <protection hidden="1"/>
    </xf>
    <xf numFmtId="180" fontId="8" fillId="6" borderId="21" xfId="0" applyNumberFormat="1" applyFont="1" applyFill="1" applyBorder="1" applyAlignment="1" applyProtection="1">
      <alignment horizontal="center" vertical="center" wrapText="1"/>
      <protection hidden="1"/>
    </xf>
    <xf numFmtId="180" fontId="8" fillId="6" borderId="22" xfId="0" applyNumberFormat="1" applyFont="1" applyFill="1" applyBorder="1" applyAlignment="1" applyProtection="1">
      <alignment horizontal="center" vertical="center" wrapText="1"/>
      <protection hidden="1"/>
    </xf>
    <xf numFmtId="186" fontId="8" fillId="6" borderId="24" xfId="0" applyNumberFormat="1" applyFont="1" applyFill="1" applyBorder="1" applyAlignment="1" applyProtection="1">
      <alignment horizontal="center" vertical="center" wrapText="1"/>
      <protection hidden="1"/>
    </xf>
    <xf numFmtId="186" fontId="8" fillId="6" borderId="25" xfId="0" applyNumberFormat="1" applyFont="1" applyFill="1" applyBorder="1" applyAlignment="1" applyProtection="1">
      <alignment horizontal="center" vertical="center" wrapText="1"/>
      <protection hidden="1"/>
    </xf>
    <xf numFmtId="181" fontId="8" fillId="6" borderId="26" xfId="0" applyNumberFormat="1" applyFont="1" applyFill="1" applyBorder="1" applyAlignment="1" applyProtection="1">
      <alignment horizontal="center" vertical="center" wrapText="1"/>
      <protection hidden="1"/>
    </xf>
    <xf numFmtId="181" fontId="8" fillId="6" borderId="27" xfId="0" applyNumberFormat="1" applyFont="1" applyFill="1" applyBorder="1" applyAlignment="1" applyProtection="1">
      <alignment horizontal="center" vertical="center" wrapText="1"/>
      <protection hidden="1"/>
    </xf>
    <xf numFmtId="187" fontId="8" fillId="6" borderId="19" xfId="0" applyNumberFormat="1" applyFont="1" applyFill="1" applyBorder="1" applyAlignment="1" applyProtection="1">
      <alignment horizontal="center" vertical="center" wrapText="1"/>
      <protection hidden="1"/>
    </xf>
    <xf numFmtId="187" fontId="8" fillId="6" borderId="28" xfId="0" applyNumberFormat="1" applyFont="1" applyFill="1" applyBorder="1" applyAlignment="1" applyProtection="1">
      <alignment horizontal="center" vertical="center" wrapText="1"/>
      <protection hidden="1"/>
    </xf>
    <xf numFmtId="187" fontId="8" fillId="6" borderId="20" xfId="0" applyNumberFormat="1" applyFont="1" applyFill="1" applyBorder="1" applyAlignment="1" applyProtection="1">
      <alignment horizontal="center" vertical="center" wrapText="1"/>
      <protection hidden="1"/>
    </xf>
    <xf numFmtId="181" fontId="8" fillId="6" borderId="21" xfId="0" applyNumberFormat="1" applyFont="1" applyFill="1" applyBorder="1" applyAlignment="1" applyProtection="1">
      <alignment horizontal="center" vertical="center" wrapText="1"/>
      <protection hidden="1"/>
    </xf>
    <xf numFmtId="181" fontId="8" fillId="6" borderId="22" xfId="0" applyNumberFormat="1" applyFont="1" applyFill="1" applyBorder="1" applyAlignment="1" applyProtection="1">
      <alignment horizontal="center" vertical="center" wrapText="1"/>
      <protection hidden="1"/>
    </xf>
    <xf numFmtId="187" fontId="8" fillId="6" borderId="24" xfId="0" applyNumberFormat="1" applyFont="1" applyFill="1" applyBorder="1" applyAlignment="1" applyProtection="1">
      <alignment horizontal="center" vertical="center" wrapText="1"/>
      <protection hidden="1"/>
    </xf>
    <xf numFmtId="187" fontId="8" fillId="6" borderId="25" xfId="0" applyNumberFormat="1" applyFont="1" applyFill="1" applyBorder="1" applyAlignment="1" applyProtection="1">
      <alignment horizontal="center" vertical="center" wrapText="1"/>
      <protection hidden="1"/>
    </xf>
    <xf numFmtId="188" fontId="8" fillId="6" borderId="21" xfId="0" applyNumberFormat="1" applyFont="1" applyFill="1" applyBorder="1" applyAlignment="1" applyProtection="1">
      <alignment horizontal="center" vertical="center" wrapText="1"/>
      <protection hidden="1"/>
    </xf>
    <xf numFmtId="188" fontId="8" fillId="6" borderId="22" xfId="0" applyNumberFormat="1" applyFont="1" applyFill="1" applyBorder="1" applyAlignment="1" applyProtection="1">
      <alignment horizontal="center" vertical="center" wrapText="1"/>
      <protection hidden="1"/>
    </xf>
    <xf numFmtId="190" fontId="8" fillId="6" borderId="24" xfId="0" applyNumberFormat="1" applyFont="1" applyFill="1" applyBorder="1" applyAlignment="1" applyProtection="1">
      <alignment horizontal="center" vertical="center" wrapText="1"/>
      <protection hidden="1"/>
    </xf>
    <xf numFmtId="190" fontId="8" fillId="6" borderId="25" xfId="0" applyNumberFormat="1" applyFont="1" applyFill="1" applyBorder="1" applyAlignment="1" applyProtection="1">
      <alignment horizontal="center" vertical="center" wrapText="1"/>
      <protection hidden="1"/>
    </xf>
    <xf numFmtId="191" fontId="8" fillId="6" borderId="24" xfId="0" applyNumberFormat="1" applyFont="1" applyFill="1" applyBorder="1" applyAlignment="1" applyProtection="1">
      <alignment horizontal="center" vertical="center" wrapText="1"/>
      <protection hidden="1"/>
    </xf>
    <xf numFmtId="191" fontId="8" fillId="6" borderId="25" xfId="0" applyNumberFormat="1" applyFont="1" applyFill="1" applyBorder="1" applyAlignment="1" applyProtection="1">
      <alignment horizontal="center" vertical="center" wrapText="1"/>
      <protection hidden="1"/>
    </xf>
    <xf numFmtId="191" fontId="8" fillId="6" borderId="23" xfId="0" applyNumberFormat="1" applyFont="1" applyFill="1" applyBorder="1" applyAlignment="1" applyProtection="1">
      <alignment horizontal="center" vertical="center" wrapText="1"/>
      <protection hidden="1"/>
    </xf>
    <xf numFmtId="191" fontId="8" fillId="6" borderId="0" xfId="0" applyNumberFormat="1" applyFont="1" applyFill="1" applyBorder="1" applyAlignment="1" applyProtection="1">
      <alignment horizontal="center" vertical="center" wrapText="1"/>
      <protection hidden="1"/>
    </xf>
    <xf numFmtId="188" fontId="8" fillId="6" borderId="26" xfId="0" applyNumberFormat="1" applyFont="1" applyFill="1" applyBorder="1" applyAlignment="1" applyProtection="1">
      <alignment horizontal="center" vertical="center" wrapText="1"/>
      <protection hidden="1"/>
    </xf>
    <xf numFmtId="188" fontId="8" fillId="6" borderId="27" xfId="0" applyNumberFormat="1" applyFont="1" applyFill="1" applyBorder="1" applyAlignment="1" applyProtection="1">
      <alignment horizontal="center" vertical="center" wrapText="1"/>
      <protection hidden="1"/>
    </xf>
    <xf numFmtId="190" fontId="8" fillId="6" borderId="19" xfId="0" applyNumberFormat="1" applyFont="1" applyFill="1" applyBorder="1" applyAlignment="1" applyProtection="1">
      <alignment horizontal="center" vertical="center" wrapText="1"/>
      <protection hidden="1"/>
    </xf>
    <xf numFmtId="190" fontId="8" fillId="6" borderId="28" xfId="0" applyNumberFormat="1" applyFont="1" applyFill="1" applyBorder="1" applyAlignment="1" applyProtection="1">
      <alignment horizontal="center" vertical="center" wrapText="1"/>
      <protection hidden="1"/>
    </xf>
    <xf numFmtId="190" fontId="8" fillId="6" borderId="20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14" xfId="0" applyFont="1" applyFill="1" applyBorder="1" applyAlignment="1" applyProtection="1">
      <alignment horizontal="center" wrapText="1"/>
      <protection hidden="1"/>
    </xf>
    <xf numFmtId="0" fontId="1" fillId="6" borderId="17" xfId="0" applyFont="1" applyFill="1" applyBorder="1" applyAlignment="1" applyProtection="1">
      <alignment horizontal="center" wrapText="1"/>
      <protection hidden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8FC59"/>
      <color rgb="FF03EB50"/>
      <color rgb="FFDC80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windowProtection="1" tabSelected="1" zoomScaleNormal="100" workbookViewId="0">
      <pane xSplit="11" ySplit="6" topLeftCell="L7" activePane="bottomRight" state="frozen"/>
      <selection pane="topRight" activeCell="L1" sqref="L1"/>
      <selection pane="bottomLeft" activeCell="A7" sqref="A7"/>
      <selection pane="bottomRight" activeCell="B4" sqref="B4"/>
    </sheetView>
  </sheetViews>
  <sheetFormatPr defaultRowHeight="15.75" x14ac:dyDescent="0.25"/>
  <cols>
    <col min="1" max="1" width="1.5703125" style="2" customWidth="1"/>
    <col min="2" max="3" width="16.7109375" style="2" customWidth="1"/>
    <col min="4" max="5" width="19.5703125" style="2" customWidth="1"/>
    <col min="6" max="6" width="1.5703125" style="2" customWidth="1"/>
    <col min="7" max="7" width="19.42578125" style="2" customWidth="1"/>
    <col min="8" max="8" width="17" style="2" customWidth="1"/>
    <col min="9" max="9" width="12.5703125" style="2" customWidth="1"/>
    <col min="10" max="10" width="11" style="2" customWidth="1"/>
    <col min="11" max="11" width="14" style="2" customWidth="1"/>
    <col min="12" max="12" width="13.7109375" style="2" bestFit="1" customWidth="1"/>
    <col min="13" max="13" width="21.140625" style="3" bestFit="1" customWidth="1"/>
    <col min="14" max="16384" width="9.140625" style="3"/>
  </cols>
  <sheetData>
    <row r="1" spans="1:13" ht="8.25" customHeight="1" thickBot="1" x14ac:dyDescent="0.3">
      <c r="A1" s="1"/>
      <c r="B1" s="83"/>
      <c r="C1" s="83"/>
      <c r="D1" s="83"/>
      <c r="E1" s="83"/>
      <c r="F1" s="83"/>
      <c r="G1" s="83"/>
      <c r="H1" s="83"/>
      <c r="I1" s="83"/>
      <c r="J1" s="83"/>
      <c r="K1" s="83"/>
      <c r="L1" s="1"/>
      <c r="M1" s="2"/>
    </row>
    <row r="2" spans="1:13" ht="17.25" thickTop="1" thickBot="1" x14ac:dyDescent="0.3">
      <c r="A2" s="1"/>
      <c r="B2" s="78" t="s">
        <v>13</v>
      </c>
      <c r="C2" s="79"/>
      <c r="D2" s="79"/>
      <c r="E2" s="79"/>
      <c r="F2" s="4"/>
      <c r="G2" s="80" t="s">
        <v>11</v>
      </c>
      <c r="H2" s="81"/>
      <c r="I2" s="81"/>
      <c r="J2" s="81"/>
      <c r="K2" s="82"/>
    </row>
    <row r="3" spans="1:13" ht="33" thickTop="1" thickBot="1" x14ac:dyDescent="0.3">
      <c r="A3" s="1"/>
      <c r="B3" s="5" t="s">
        <v>2</v>
      </c>
      <c r="C3" s="6" t="s">
        <v>1</v>
      </c>
      <c r="D3" s="6" t="s">
        <v>3</v>
      </c>
      <c r="E3" s="7" t="s">
        <v>4</v>
      </c>
      <c r="F3" s="24"/>
      <c r="G3" s="8" t="s">
        <v>16</v>
      </c>
      <c r="H3" s="9" t="s">
        <v>6</v>
      </c>
      <c r="I3" s="9" t="s">
        <v>15</v>
      </c>
      <c r="J3" s="10" t="s">
        <v>5</v>
      </c>
      <c r="K3" s="9" t="s">
        <v>7</v>
      </c>
      <c r="L3" s="11"/>
    </row>
    <row r="4" spans="1:13" ht="20.25" thickTop="1" thickBot="1" x14ac:dyDescent="0.3">
      <c r="A4" s="1"/>
      <c r="B4" s="36">
        <v>480</v>
      </c>
      <c r="C4" s="37">
        <v>50</v>
      </c>
      <c r="D4" s="38">
        <v>7.5</v>
      </c>
      <c r="E4" s="26">
        <v>0.15</v>
      </c>
      <c r="F4" s="25"/>
      <c r="G4" s="39">
        <v>30000</v>
      </c>
      <c r="H4" s="33">
        <v>120</v>
      </c>
      <c r="I4" s="34">
        <f>0.1*C4</f>
        <v>5</v>
      </c>
      <c r="J4" s="68">
        <f>G4/H4*0.1</f>
        <v>25</v>
      </c>
      <c r="K4" s="35">
        <f>J4*C4</f>
        <v>1250</v>
      </c>
      <c r="L4" s="43"/>
    </row>
    <row r="5" spans="1:13" ht="20.25" thickTop="1" thickBot="1" x14ac:dyDescent="0.3">
      <c r="A5" s="1"/>
      <c r="B5" s="36">
        <v>700</v>
      </c>
      <c r="C5" s="45">
        <v>600</v>
      </c>
      <c r="D5" s="67">
        <v>28</v>
      </c>
      <c r="E5" s="41">
        <v>0.15</v>
      </c>
      <c r="F5" s="12"/>
      <c r="G5" s="42">
        <v>60000</v>
      </c>
      <c r="H5" s="55">
        <v>270</v>
      </c>
      <c r="I5" s="56">
        <f>0.1*C5</f>
        <v>60</v>
      </c>
      <c r="J5" s="69">
        <f>G5/H5*0.1</f>
        <v>22.222222222222225</v>
      </c>
      <c r="K5" s="28">
        <f>J5*C5</f>
        <v>13333.333333333336</v>
      </c>
      <c r="L5" s="43"/>
      <c r="M5" s="2"/>
    </row>
    <row r="6" spans="1:13" s="16" customFormat="1" ht="8.25" customHeight="1" thickTop="1" thickBot="1" x14ac:dyDescent="0.3">
      <c r="A6" s="13"/>
      <c r="B6" s="14"/>
      <c r="C6" s="14"/>
      <c r="D6" s="14"/>
      <c r="E6" s="14"/>
      <c r="F6" s="13"/>
      <c r="G6" s="14"/>
      <c r="H6" s="40"/>
      <c r="I6" s="57"/>
      <c r="J6" s="15"/>
      <c r="K6" s="15"/>
      <c r="L6" s="13"/>
    </row>
    <row r="7" spans="1:13" ht="16.5" customHeight="1" thickTop="1" thickBot="1" x14ac:dyDescent="0.3">
      <c r="A7" s="17"/>
      <c r="B7" s="72" t="s">
        <v>10</v>
      </c>
      <c r="C7" s="73"/>
      <c r="D7" s="73"/>
      <c r="E7" s="74"/>
      <c r="F7" s="18"/>
      <c r="G7" s="75" t="s">
        <v>17</v>
      </c>
      <c r="H7" s="76"/>
      <c r="I7" s="76"/>
      <c r="J7" s="76"/>
      <c r="K7" s="77"/>
      <c r="L7" s="3"/>
    </row>
    <row r="8" spans="1:13" ht="33" thickTop="1" thickBot="1" x14ac:dyDescent="0.3">
      <c r="A8" s="17"/>
      <c r="B8" s="19" t="s">
        <v>3</v>
      </c>
      <c r="C8" s="10" t="s">
        <v>9</v>
      </c>
      <c r="D8" s="20" t="s">
        <v>12</v>
      </c>
      <c r="E8" s="10" t="s">
        <v>9</v>
      </c>
      <c r="F8" s="18"/>
      <c r="G8" s="84" t="s">
        <v>18</v>
      </c>
      <c r="H8" s="85"/>
      <c r="I8" s="85"/>
      <c r="J8" s="85"/>
      <c r="K8" s="86"/>
      <c r="L8" s="3"/>
    </row>
    <row r="9" spans="1:13" ht="24.75" thickTop="1" thickBot="1" x14ac:dyDescent="0.3">
      <c r="A9" s="1"/>
      <c r="B9" s="29">
        <f>D4</f>
        <v>7.5</v>
      </c>
      <c r="C9" s="30">
        <f>D4*B4/100</f>
        <v>36</v>
      </c>
      <c r="D9" s="31">
        <f>C4/D4*100</f>
        <v>666.66666666666674</v>
      </c>
      <c r="E9" s="32">
        <f>C4*B4</f>
        <v>24000</v>
      </c>
      <c r="F9" s="18"/>
      <c r="G9" s="87">
        <f>(D14-D9)</f>
        <v>117.64705882352928</v>
      </c>
      <c r="H9" s="88"/>
      <c r="I9" s="89">
        <f>G9/100*D4*B4-K4</f>
        <v>2985.294117647054</v>
      </c>
      <c r="J9" s="90"/>
      <c r="K9" s="90"/>
      <c r="L9" s="11"/>
      <c r="M9" s="48"/>
    </row>
    <row r="10" spans="1:13" ht="24.75" thickTop="1" thickBot="1" x14ac:dyDescent="0.3">
      <c r="A10" s="1"/>
      <c r="B10" s="66">
        <f>D5</f>
        <v>28</v>
      </c>
      <c r="C10" s="46">
        <f>D5*B5/100</f>
        <v>196</v>
      </c>
      <c r="D10" s="31">
        <f>C5/D5*100</f>
        <v>2142.8571428571427</v>
      </c>
      <c r="E10" s="32">
        <f>C5*B5</f>
        <v>420000</v>
      </c>
      <c r="F10" s="18"/>
      <c r="G10" s="91">
        <f>D15-D10</f>
        <v>378.15126050420167</v>
      </c>
      <c r="H10" s="92"/>
      <c r="I10" s="93">
        <f>G10/100*D5*B5-K5</f>
        <v>60784.313725490189</v>
      </c>
      <c r="J10" s="94"/>
      <c r="K10" s="94"/>
      <c r="L10" s="11"/>
    </row>
    <row r="11" spans="1:13" ht="8.25" customHeight="1" thickTop="1" thickBot="1" x14ac:dyDescent="0.3">
      <c r="A11" s="1"/>
      <c r="B11" s="21"/>
      <c r="C11" s="21"/>
      <c r="D11" s="21"/>
      <c r="E11" s="21"/>
      <c r="F11" s="1"/>
      <c r="G11" s="3"/>
      <c r="H11" s="3"/>
      <c r="I11" s="22"/>
      <c r="J11" s="22"/>
      <c r="K11" s="22"/>
      <c r="L11" s="1"/>
    </row>
    <row r="12" spans="1:13" ht="17.25" customHeight="1" thickTop="1" thickBot="1" x14ac:dyDescent="0.3">
      <c r="A12" s="17"/>
      <c r="B12" s="72" t="s">
        <v>0</v>
      </c>
      <c r="C12" s="73"/>
      <c r="D12" s="73"/>
      <c r="E12" s="74"/>
      <c r="F12" s="1"/>
      <c r="G12" s="75" t="s">
        <v>17</v>
      </c>
      <c r="H12" s="76"/>
      <c r="I12" s="76"/>
      <c r="J12" s="76"/>
      <c r="K12" s="77"/>
      <c r="L12" s="1"/>
    </row>
    <row r="13" spans="1:13" ht="33" thickTop="1" thickBot="1" x14ac:dyDescent="0.3">
      <c r="A13" s="1"/>
      <c r="B13" s="10" t="s">
        <v>8</v>
      </c>
      <c r="C13" s="10" t="s">
        <v>9</v>
      </c>
      <c r="D13" s="20" t="s">
        <v>12</v>
      </c>
      <c r="E13" s="8" t="s">
        <v>14</v>
      </c>
      <c r="F13" s="18"/>
      <c r="G13" s="84" t="s">
        <v>19</v>
      </c>
      <c r="H13" s="85"/>
      <c r="I13" s="85"/>
      <c r="J13" s="85"/>
      <c r="K13" s="86"/>
      <c r="L13" s="1"/>
    </row>
    <row r="14" spans="1:13" ht="24.75" thickTop="1" thickBot="1" x14ac:dyDescent="0.3">
      <c r="A14" s="1"/>
      <c r="B14" s="29">
        <f>B9*(1-E4)</f>
        <v>6.375</v>
      </c>
      <c r="C14" s="46">
        <f>B14*(B4+J4)/100</f>
        <v>32.193750000000001</v>
      </c>
      <c r="D14" s="31">
        <f>C4/(D4*0.85)*100</f>
        <v>784.31372549019602</v>
      </c>
      <c r="E14" s="27">
        <f>B4*C4+K4</f>
        <v>25250</v>
      </c>
      <c r="F14" s="54"/>
      <c r="G14" s="95">
        <f>G9/I4*H4</f>
        <v>2823.5294117647027</v>
      </c>
      <c r="H14" s="96"/>
      <c r="I14" s="97">
        <f>G14/100*D4*B4-K4</f>
        <v>100397.0588235293</v>
      </c>
      <c r="J14" s="98"/>
      <c r="K14" s="99"/>
      <c r="L14" s="1"/>
    </row>
    <row r="15" spans="1:13" ht="24.75" thickTop="1" thickBot="1" x14ac:dyDescent="0.3">
      <c r="A15" s="1"/>
      <c r="B15" s="66">
        <f>B10*(1-E5)</f>
        <v>23.8</v>
      </c>
      <c r="C15" s="46">
        <f>B15*(J5+B5)/100</f>
        <v>171.88888888888886</v>
      </c>
      <c r="D15" s="31">
        <f>C5/(D5*0.85)*100</f>
        <v>2521.0084033613443</v>
      </c>
      <c r="E15" s="27">
        <f>B5*C5+K5</f>
        <v>433333.33333333331</v>
      </c>
      <c r="F15" s="18"/>
      <c r="G15" s="100">
        <f>G10/I5*H5</f>
        <v>1701.6806722689075</v>
      </c>
      <c r="H15" s="101"/>
      <c r="I15" s="102">
        <f>G15/100*D5*B5-K5</f>
        <v>320196.07843137259</v>
      </c>
      <c r="J15" s="103"/>
      <c r="K15" s="103"/>
      <c r="L15" s="18"/>
    </row>
    <row r="16" spans="1:13" ht="16.5" thickTop="1" x14ac:dyDescent="0.25">
      <c r="A16" s="1"/>
      <c r="B16" s="22"/>
      <c r="C16" s="22"/>
      <c r="D16" s="22"/>
      <c r="E16" s="22"/>
      <c r="F16" s="3"/>
      <c r="G16" s="3"/>
      <c r="H16" s="3"/>
      <c r="I16" s="22"/>
      <c r="J16" s="22"/>
      <c r="K16" s="58"/>
      <c r="L16" s="3"/>
    </row>
    <row r="17" spans="1:12" x14ac:dyDescent="0.25">
      <c r="A17" s="1"/>
      <c r="B17" s="3"/>
      <c r="C17" s="44"/>
      <c r="E17" s="44"/>
      <c r="F17" s="3"/>
      <c r="G17" s="3"/>
      <c r="H17" s="1"/>
      <c r="I17" s="1"/>
      <c r="J17" s="1"/>
      <c r="K17" s="1"/>
      <c r="L17" s="1"/>
    </row>
    <row r="18" spans="1:12" x14ac:dyDescent="0.25">
      <c r="A18" s="1"/>
      <c r="B18" s="3"/>
      <c r="C18" s="44"/>
      <c r="E18" s="47"/>
      <c r="F18" s="1"/>
      <c r="K18" s="1"/>
      <c r="L18" s="1"/>
    </row>
    <row r="19" spans="1:12" x14ac:dyDescent="0.25">
      <c r="A19" s="1"/>
      <c r="B19" s="1"/>
      <c r="C19" s="1"/>
      <c r="D19" s="1"/>
      <c r="E19" s="47"/>
      <c r="F19" s="1"/>
      <c r="G19" s="23"/>
      <c r="H19" s="23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52"/>
      <c r="H20" s="53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52"/>
      <c r="H21" s="53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49"/>
      <c r="H24" s="49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50"/>
      <c r="H25" s="5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50"/>
      <c r="H26" s="5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5">
      <c r="A63" s="1"/>
      <c r="B63" s="1"/>
      <c r="C63" s="1"/>
      <c r="D63" s="1"/>
      <c r="E63" s="1"/>
      <c r="F63" s="1"/>
    </row>
    <row r="64" spans="1:12" x14ac:dyDescent="0.25">
      <c r="A64" s="1"/>
      <c r="B64" s="1"/>
      <c r="C64" s="1"/>
      <c r="D64" s="1"/>
      <c r="E64" s="1"/>
      <c r="F64" s="1"/>
    </row>
    <row r="65" spans="1:6" s="3" customFormat="1" x14ac:dyDescent="0.25">
      <c r="A65" s="1"/>
      <c r="B65" s="1"/>
      <c r="C65" s="1"/>
      <c r="D65" s="1"/>
      <c r="E65" s="1"/>
      <c r="F65" s="1"/>
    </row>
    <row r="66" spans="1:6" s="3" customFormat="1" x14ac:dyDescent="0.25">
      <c r="A66" s="1"/>
      <c r="B66" s="1"/>
      <c r="C66" s="1"/>
      <c r="D66" s="1"/>
      <c r="E66" s="1"/>
      <c r="F66" s="1"/>
    </row>
    <row r="67" spans="1:6" s="3" customFormat="1" x14ac:dyDescent="0.25">
      <c r="A67" s="1"/>
      <c r="B67" s="1"/>
      <c r="C67" s="1"/>
      <c r="D67" s="1"/>
      <c r="E67" s="1"/>
      <c r="F67" s="1"/>
    </row>
    <row r="68" spans="1:6" s="3" customFormat="1" x14ac:dyDescent="0.25">
      <c r="A68" s="1"/>
      <c r="B68" s="1"/>
      <c r="C68" s="1"/>
      <c r="D68" s="1"/>
      <c r="E68" s="1"/>
      <c r="F68" s="1"/>
    </row>
    <row r="69" spans="1:6" s="3" customFormat="1" x14ac:dyDescent="0.25">
      <c r="A69" s="1"/>
      <c r="B69" s="1"/>
      <c r="C69" s="1"/>
      <c r="D69" s="1"/>
      <c r="E69" s="1"/>
      <c r="F69" s="1"/>
    </row>
    <row r="70" spans="1:6" s="3" customFormat="1" x14ac:dyDescent="0.25">
      <c r="A70" s="1"/>
      <c r="B70" s="1"/>
      <c r="C70" s="1"/>
      <c r="D70" s="1"/>
      <c r="E70" s="1"/>
      <c r="F70" s="1"/>
    </row>
  </sheetData>
  <sheetProtection password="FFB6" sheet="1" objects="1" scenarios="1" selectLockedCells="1"/>
  <mergeCells count="17">
    <mergeCell ref="G13:K13"/>
    <mergeCell ref="G14:H14"/>
    <mergeCell ref="I14:K14"/>
    <mergeCell ref="G15:H15"/>
    <mergeCell ref="I15:K15"/>
    <mergeCell ref="B1:K1"/>
    <mergeCell ref="G8:K8"/>
    <mergeCell ref="G9:H9"/>
    <mergeCell ref="I9:K9"/>
    <mergeCell ref="G10:H10"/>
    <mergeCell ref="I10:K10"/>
    <mergeCell ref="B7:E7"/>
    <mergeCell ref="B12:E12"/>
    <mergeCell ref="G7:K7"/>
    <mergeCell ref="B2:E2"/>
    <mergeCell ref="G2:K2"/>
    <mergeCell ref="G12:K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windowProtection="1" workbookViewId="0">
      <pane xSplit="11" ySplit="6" topLeftCell="L7" activePane="bottomRight" state="frozen"/>
      <selection pane="topRight" activeCell="L1" sqref="L1"/>
      <selection pane="bottomLeft" activeCell="A7" sqref="A7"/>
      <selection pane="bottomRight" activeCell="B4" sqref="B4"/>
    </sheetView>
  </sheetViews>
  <sheetFormatPr defaultRowHeight="15.75" x14ac:dyDescent="0.25"/>
  <cols>
    <col min="1" max="1" width="1.5703125" style="2" customWidth="1"/>
    <col min="2" max="3" width="16.7109375" style="2" customWidth="1"/>
    <col min="4" max="5" width="19.5703125" style="2" customWidth="1"/>
    <col min="6" max="6" width="1.5703125" style="2" customWidth="1"/>
    <col min="7" max="7" width="19.42578125" style="2" customWidth="1"/>
    <col min="8" max="8" width="17" style="2" customWidth="1"/>
    <col min="9" max="9" width="12.5703125" style="2" customWidth="1"/>
    <col min="10" max="10" width="11" style="2" customWidth="1"/>
    <col min="11" max="11" width="14" style="2" customWidth="1"/>
    <col min="12" max="12" width="13.7109375" style="2" bestFit="1" customWidth="1"/>
    <col min="13" max="13" width="21.140625" style="3" bestFit="1" customWidth="1"/>
    <col min="14" max="16384" width="9.140625" style="3"/>
  </cols>
  <sheetData>
    <row r="1" spans="1:13" ht="8.25" customHeight="1" thickBot="1" x14ac:dyDescent="0.3">
      <c r="A1" s="1"/>
      <c r="B1" s="83"/>
      <c r="C1" s="83"/>
      <c r="D1" s="83"/>
      <c r="E1" s="83"/>
      <c r="F1" s="83"/>
      <c r="G1" s="83"/>
      <c r="H1" s="83"/>
      <c r="I1" s="83"/>
      <c r="J1" s="83"/>
      <c r="K1" s="83"/>
      <c r="L1" s="1"/>
      <c r="M1" s="2"/>
    </row>
    <row r="2" spans="1:13" ht="17.25" thickTop="1" thickBot="1" x14ac:dyDescent="0.3">
      <c r="A2" s="1"/>
      <c r="B2" s="78" t="s">
        <v>25</v>
      </c>
      <c r="C2" s="79"/>
      <c r="D2" s="79"/>
      <c r="E2" s="79"/>
      <c r="F2" s="4"/>
      <c r="G2" s="80" t="s">
        <v>24</v>
      </c>
      <c r="H2" s="81"/>
      <c r="I2" s="81"/>
      <c r="J2" s="81"/>
      <c r="K2" s="82"/>
    </row>
    <row r="3" spans="1:13" ht="33" thickTop="1" thickBot="1" x14ac:dyDescent="0.3">
      <c r="A3" s="1"/>
      <c r="B3" s="5" t="s">
        <v>20</v>
      </c>
      <c r="C3" s="6" t="s">
        <v>28</v>
      </c>
      <c r="D3" s="6" t="s">
        <v>21</v>
      </c>
      <c r="E3" s="6" t="s">
        <v>22</v>
      </c>
      <c r="F3" s="24"/>
      <c r="G3" s="8" t="s">
        <v>23</v>
      </c>
      <c r="H3" s="9" t="s">
        <v>35</v>
      </c>
      <c r="I3" s="9" t="s">
        <v>36</v>
      </c>
      <c r="J3" s="10" t="s">
        <v>34</v>
      </c>
      <c r="K3" s="9" t="s">
        <v>33</v>
      </c>
      <c r="L3" s="11"/>
    </row>
    <row r="4" spans="1:13" ht="20.25" thickTop="1" thickBot="1" x14ac:dyDescent="0.3">
      <c r="A4" s="1"/>
      <c r="B4" s="60">
        <v>1.89</v>
      </c>
      <c r="C4" s="37">
        <v>50</v>
      </c>
      <c r="D4" s="38">
        <v>7.5</v>
      </c>
      <c r="E4" s="26">
        <v>0.15</v>
      </c>
      <c r="F4" s="25"/>
      <c r="G4" s="70">
        <v>80</v>
      </c>
      <c r="H4" s="33">
        <v>120</v>
      </c>
      <c r="I4" s="34">
        <f>0.1*C4</f>
        <v>5</v>
      </c>
      <c r="J4" s="62">
        <f>G4/H4*0.1</f>
        <v>6.6666666666666666E-2</v>
      </c>
      <c r="K4" s="63">
        <f>J4*C4</f>
        <v>3.3333333333333335</v>
      </c>
      <c r="L4" s="43"/>
    </row>
    <row r="5" spans="1:13" ht="20.25" thickTop="1" thickBot="1" x14ac:dyDescent="0.3">
      <c r="A5" s="1"/>
      <c r="B5" s="60">
        <v>1.89</v>
      </c>
      <c r="C5" s="45">
        <v>600</v>
      </c>
      <c r="D5" s="67">
        <v>28</v>
      </c>
      <c r="E5" s="41">
        <v>0.15</v>
      </c>
      <c r="F5" s="12"/>
      <c r="G5" s="71">
        <v>160</v>
      </c>
      <c r="H5" s="55">
        <v>270</v>
      </c>
      <c r="I5" s="56">
        <f>0.1*C5</f>
        <v>60</v>
      </c>
      <c r="J5" s="64">
        <f>G5/H5*0.1</f>
        <v>5.9259259259259262E-2</v>
      </c>
      <c r="K5" s="65">
        <f>J5*C5</f>
        <v>35.555555555555557</v>
      </c>
      <c r="L5" s="43"/>
      <c r="M5" s="2"/>
    </row>
    <row r="6" spans="1:13" s="16" customFormat="1" ht="8.25" customHeight="1" thickTop="1" thickBot="1" x14ac:dyDescent="0.3">
      <c r="A6" s="13"/>
      <c r="B6" s="14"/>
      <c r="C6" s="14"/>
      <c r="D6" s="14"/>
      <c r="E6" s="14"/>
      <c r="F6" s="13"/>
      <c r="G6" s="14"/>
      <c r="H6" s="40"/>
      <c r="I6" s="57"/>
      <c r="J6" s="15"/>
      <c r="K6" s="15"/>
      <c r="L6" s="13"/>
    </row>
    <row r="7" spans="1:13" ht="16.5" customHeight="1" thickTop="1" thickBot="1" x14ac:dyDescent="0.3">
      <c r="A7" s="17"/>
      <c r="B7" s="117" t="s">
        <v>26</v>
      </c>
      <c r="C7" s="117"/>
      <c r="D7" s="117"/>
      <c r="E7" s="118"/>
      <c r="F7" s="18"/>
      <c r="G7" s="75" t="s">
        <v>31</v>
      </c>
      <c r="H7" s="76"/>
      <c r="I7" s="76"/>
      <c r="J7" s="76"/>
      <c r="K7" s="77"/>
      <c r="L7" s="3"/>
    </row>
    <row r="8" spans="1:13" ht="33" customHeight="1" thickTop="1" thickBot="1" x14ac:dyDescent="0.3">
      <c r="A8" s="17"/>
      <c r="B8" s="19" t="s">
        <v>29</v>
      </c>
      <c r="C8" s="10" t="s">
        <v>38</v>
      </c>
      <c r="D8" s="20" t="s">
        <v>39</v>
      </c>
      <c r="E8" s="10" t="s">
        <v>38</v>
      </c>
      <c r="F8" s="18"/>
      <c r="G8" s="84" t="s">
        <v>30</v>
      </c>
      <c r="H8" s="85"/>
      <c r="I8" s="85"/>
      <c r="J8" s="85"/>
      <c r="K8" s="86"/>
      <c r="L8" s="3"/>
    </row>
    <row r="9" spans="1:13" ht="24.75" thickTop="1" thickBot="1" x14ac:dyDescent="0.3">
      <c r="A9" s="1"/>
      <c r="B9" s="29">
        <f>D4</f>
        <v>7.5</v>
      </c>
      <c r="C9" s="59">
        <f>D4*B4/100</f>
        <v>0.14174999999999999</v>
      </c>
      <c r="D9" s="31">
        <f>C4/D4*100</f>
        <v>666.66666666666674</v>
      </c>
      <c r="E9" s="61">
        <f>C4*B4</f>
        <v>94.5</v>
      </c>
      <c r="F9" s="18"/>
      <c r="G9" s="87">
        <f>(D14-D9)</f>
        <v>117.64705882352928</v>
      </c>
      <c r="H9" s="88"/>
      <c r="I9" s="110">
        <f>G9/100*D4*B4-K4</f>
        <v>13.343137254901942</v>
      </c>
      <c r="J9" s="111"/>
      <c r="K9" s="111"/>
      <c r="L9" s="11"/>
      <c r="M9" s="48"/>
    </row>
    <row r="10" spans="1:13" ht="24.75" thickTop="1" thickBot="1" x14ac:dyDescent="0.3">
      <c r="A10" s="1"/>
      <c r="B10" s="66">
        <f>D5</f>
        <v>28</v>
      </c>
      <c r="C10" s="59">
        <f>D5*B5/100</f>
        <v>0.52919999999999989</v>
      </c>
      <c r="D10" s="31">
        <f>C5/D5*100</f>
        <v>2142.8571428571427</v>
      </c>
      <c r="E10" s="61">
        <f>C5*B5</f>
        <v>1134</v>
      </c>
      <c r="F10" s="18"/>
      <c r="G10" s="91">
        <f>D15-D10</f>
        <v>378.15126050420167</v>
      </c>
      <c r="H10" s="92"/>
      <c r="I10" s="108">
        <f>G10/100*D5*B5-K5</f>
        <v>164.56209150326794</v>
      </c>
      <c r="J10" s="109"/>
      <c r="K10" s="109"/>
      <c r="L10" s="11"/>
    </row>
    <row r="11" spans="1:13" ht="8.25" customHeight="1" thickTop="1" thickBot="1" x14ac:dyDescent="0.3">
      <c r="A11" s="1"/>
      <c r="B11" s="21"/>
      <c r="C11" s="21"/>
      <c r="D11" s="21"/>
      <c r="E11" s="21"/>
      <c r="F11" s="1"/>
      <c r="G11" s="3"/>
      <c r="H11" s="3"/>
      <c r="I11" s="22"/>
      <c r="J11" s="22"/>
      <c r="K11" s="22"/>
      <c r="L11" s="1"/>
    </row>
    <row r="12" spans="1:13" ht="17.25" customHeight="1" thickTop="1" thickBot="1" x14ac:dyDescent="0.3">
      <c r="A12" s="17"/>
      <c r="B12" s="117" t="s">
        <v>27</v>
      </c>
      <c r="C12" s="117"/>
      <c r="D12" s="117"/>
      <c r="E12" s="118"/>
      <c r="F12" s="1"/>
      <c r="G12" s="75" t="s">
        <v>31</v>
      </c>
      <c r="H12" s="76"/>
      <c r="I12" s="76"/>
      <c r="J12" s="76"/>
      <c r="K12" s="77"/>
      <c r="L12" s="1"/>
    </row>
    <row r="13" spans="1:13" ht="33" customHeight="1" thickTop="1" thickBot="1" x14ac:dyDescent="0.3">
      <c r="A13" s="1"/>
      <c r="B13" s="19" t="s">
        <v>37</v>
      </c>
      <c r="C13" s="10" t="s">
        <v>38</v>
      </c>
      <c r="D13" s="20" t="s">
        <v>39</v>
      </c>
      <c r="E13" s="8" t="s">
        <v>40</v>
      </c>
      <c r="F13" s="18"/>
      <c r="G13" s="84" t="s">
        <v>32</v>
      </c>
      <c r="H13" s="85"/>
      <c r="I13" s="85"/>
      <c r="J13" s="85"/>
      <c r="K13" s="86"/>
      <c r="L13" s="1"/>
    </row>
    <row r="14" spans="1:13" ht="24.75" thickTop="1" thickBot="1" x14ac:dyDescent="0.3">
      <c r="A14" s="1"/>
      <c r="B14" s="29">
        <f>B9*(1-E4)</f>
        <v>6.375</v>
      </c>
      <c r="C14" s="59">
        <f>B14*(B4+J4)/100</f>
        <v>0.12473749999999999</v>
      </c>
      <c r="D14" s="31">
        <f>C4/(D4*0.85)*100</f>
        <v>784.31372549019602</v>
      </c>
      <c r="E14" s="61">
        <f>B4*C4+K4</f>
        <v>97.833333333333329</v>
      </c>
      <c r="F14" s="54"/>
      <c r="G14" s="112">
        <f>G9/I4*H4</f>
        <v>2823.5294117647027</v>
      </c>
      <c r="H14" s="113"/>
      <c r="I14" s="114">
        <f>G14/100*D4*B4-K4</f>
        <v>396.90196078431325</v>
      </c>
      <c r="J14" s="115"/>
      <c r="K14" s="116"/>
      <c r="L14" s="1"/>
    </row>
    <row r="15" spans="1:13" ht="24.75" thickTop="1" thickBot="1" x14ac:dyDescent="0.3">
      <c r="A15" s="1"/>
      <c r="B15" s="66">
        <f>B10*(1-E5)</f>
        <v>23.8</v>
      </c>
      <c r="C15" s="59">
        <f>B15*(J5+B5)/100</f>
        <v>0.46392370370370373</v>
      </c>
      <c r="D15" s="31">
        <f>C5/(D5*0.85)*100</f>
        <v>2521.0084033613443</v>
      </c>
      <c r="E15" s="61">
        <f>B5*C5+K5</f>
        <v>1169.5555555555557</v>
      </c>
      <c r="F15" s="18"/>
      <c r="G15" s="104">
        <f>G10/I5*H5</f>
        <v>1701.6806722689075</v>
      </c>
      <c r="H15" s="105"/>
      <c r="I15" s="106">
        <f>G15/100*D5*B5-K5</f>
        <v>864.97385620915031</v>
      </c>
      <c r="J15" s="107"/>
      <c r="K15" s="107"/>
      <c r="L15" s="18"/>
    </row>
    <row r="16" spans="1:13" ht="16.5" thickTop="1" x14ac:dyDescent="0.25">
      <c r="A16" s="1"/>
      <c r="B16" s="22"/>
      <c r="C16" s="22"/>
      <c r="D16" s="22"/>
      <c r="E16" s="22"/>
      <c r="F16" s="3"/>
      <c r="G16" s="3"/>
      <c r="H16" s="3"/>
      <c r="I16" s="22"/>
      <c r="J16" s="22"/>
      <c r="K16" s="58"/>
      <c r="L16" s="3"/>
    </row>
    <row r="17" spans="1:12" x14ac:dyDescent="0.25">
      <c r="A17" s="1"/>
      <c r="B17" s="3"/>
      <c r="C17" s="44"/>
      <c r="E17" s="44"/>
      <c r="F17" s="3"/>
      <c r="G17" s="3"/>
      <c r="H17" s="1"/>
      <c r="I17" s="1"/>
      <c r="J17" s="1"/>
      <c r="K17" s="1"/>
      <c r="L17" s="1"/>
    </row>
    <row r="18" spans="1:12" x14ac:dyDescent="0.25">
      <c r="A18" s="1"/>
      <c r="B18" s="3"/>
      <c r="C18" s="44"/>
      <c r="E18" s="47"/>
      <c r="F18" s="1"/>
      <c r="K18" s="1"/>
      <c r="L18" s="1"/>
    </row>
    <row r="19" spans="1:12" x14ac:dyDescent="0.25">
      <c r="A19" s="1"/>
      <c r="B19" s="1"/>
      <c r="C19" s="1"/>
      <c r="D19" s="1"/>
      <c r="E19" s="47"/>
      <c r="F19" s="1"/>
      <c r="G19" s="23"/>
      <c r="H19" s="23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52"/>
      <c r="H20" s="53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52"/>
      <c r="H21" s="53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49"/>
      <c r="H24" s="49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50"/>
      <c r="H25" s="5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50"/>
      <c r="H26" s="5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5">
      <c r="A63" s="1"/>
      <c r="B63" s="1"/>
      <c r="C63" s="1"/>
      <c r="D63" s="1"/>
      <c r="E63" s="1"/>
      <c r="F63" s="1"/>
    </row>
    <row r="64" spans="1:12" x14ac:dyDescent="0.25">
      <c r="A64" s="1"/>
      <c r="B64" s="1"/>
      <c r="C64" s="1"/>
      <c r="D64" s="1"/>
      <c r="E64" s="1"/>
      <c r="F64" s="1"/>
    </row>
    <row r="65" spans="1:6" s="3" customFormat="1" x14ac:dyDescent="0.25">
      <c r="A65" s="1"/>
      <c r="B65" s="1"/>
      <c r="C65" s="1"/>
      <c r="D65" s="1"/>
      <c r="E65" s="1"/>
      <c r="F65" s="1"/>
    </row>
    <row r="66" spans="1:6" s="3" customFormat="1" x14ac:dyDescent="0.25">
      <c r="A66" s="1"/>
      <c r="B66" s="1"/>
      <c r="C66" s="1"/>
      <c r="D66" s="1"/>
      <c r="E66" s="1"/>
      <c r="F66" s="1"/>
    </row>
    <row r="67" spans="1:6" s="3" customFormat="1" x14ac:dyDescent="0.25">
      <c r="A67" s="1"/>
      <c r="B67" s="1"/>
      <c r="C67" s="1"/>
      <c r="D67" s="1"/>
      <c r="E67" s="1"/>
      <c r="F67" s="1"/>
    </row>
    <row r="68" spans="1:6" s="3" customFormat="1" x14ac:dyDescent="0.25">
      <c r="A68" s="1"/>
      <c r="B68" s="1"/>
      <c r="C68" s="1"/>
      <c r="D68" s="1"/>
      <c r="E68" s="1"/>
      <c r="F68" s="1"/>
    </row>
    <row r="69" spans="1:6" s="3" customFormat="1" x14ac:dyDescent="0.25">
      <c r="A69" s="1"/>
      <c r="B69" s="1"/>
      <c r="C69" s="1"/>
      <c r="D69" s="1"/>
      <c r="E69" s="1"/>
      <c r="F69" s="1"/>
    </row>
    <row r="70" spans="1:6" s="3" customFormat="1" x14ac:dyDescent="0.25">
      <c r="A70" s="1"/>
      <c r="B70" s="1"/>
      <c r="C70" s="1"/>
      <c r="D70" s="1"/>
      <c r="E70" s="1"/>
      <c r="F70" s="1"/>
    </row>
  </sheetData>
  <sheetProtection password="FFB6" sheet="1" objects="1" scenarios="1" selectLockedCells="1"/>
  <mergeCells count="17">
    <mergeCell ref="B12:E12"/>
    <mergeCell ref="G10:H10"/>
    <mergeCell ref="B1:K1"/>
    <mergeCell ref="B2:E2"/>
    <mergeCell ref="G2:K2"/>
    <mergeCell ref="B7:E7"/>
    <mergeCell ref="G7:K7"/>
    <mergeCell ref="G8:K8"/>
    <mergeCell ref="G15:H15"/>
    <mergeCell ref="I15:K15"/>
    <mergeCell ref="G13:K13"/>
    <mergeCell ref="G12:K12"/>
    <mergeCell ref="G9:H9"/>
    <mergeCell ref="I10:K10"/>
    <mergeCell ref="I9:K9"/>
    <mergeCell ref="G14:H14"/>
    <mergeCell ref="I14:K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FFX HUF</vt:lpstr>
      <vt:lpstr>FFX EUR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Zsófi</dc:creator>
  <cp:lastModifiedBy>Zsófi</cp:lastModifiedBy>
  <dcterms:created xsi:type="dcterms:W3CDTF">2021-11-02T14:51:56Z</dcterms:created>
  <dcterms:modified xsi:type="dcterms:W3CDTF">2022-04-24T15:59:59Z</dcterms:modified>
</cp:coreProperties>
</file>